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ate Aid Recon\24 25\"/>
    </mc:Choice>
  </mc:AlternateContent>
  <xr:revisionPtr revIDLastSave="0" documentId="13_ncr:1_{596BB6EE-F871-43CC-9E1D-365B9DBE8A2C}" xr6:coauthVersionLast="47" xr6:coauthVersionMax="47" xr10:uidLastSave="{00000000-0000-0000-0000-000000000000}"/>
  <bookViews>
    <workbookView xWindow="690" yWindow="690" windowWidth="20400" windowHeight="10920" activeTab="1" xr2:uid="{00000000-000D-0000-FFFF-FFFF00000000}"/>
  </bookViews>
  <sheets>
    <sheet name="State Aid Reconciliation" sheetId="1" r:id="rId1"/>
    <sheet name="Payment Schedule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25" i="1"/>
  <c r="E60" i="1"/>
  <c r="A3" i="18"/>
  <c r="E19" i="1" l="1"/>
  <c r="G7" i="18"/>
  <c r="G46" i="18" s="1"/>
  <c r="E27" i="1"/>
  <c r="E31" i="1" s="1"/>
  <c r="E45" i="1"/>
  <c r="H7" i="18" s="1"/>
  <c r="H46" i="18" s="1"/>
  <c r="F7" i="18"/>
  <c r="F46" i="18" s="1"/>
  <c r="E7" i="18" l="1"/>
  <c r="E46" i="18" s="1"/>
  <c r="E37" i="1"/>
  <c r="E54" i="1" s="1"/>
  <c r="E59" i="1" s="1"/>
  <c r="D7" i="18"/>
  <c r="D46" i="18" l="1"/>
  <c r="J7" i="18"/>
</calcChain>
</file>

<file path=xl/sharedStrings.xml><?xml version="1.0" encoding="utf-8"?>
<sst xmlns="http://schemas.openxmlformats.org/spreadsheetml/2006/main" count="220" uniqueCount="128">
  <si>
    <t>Total Due</t>
  </si>
  <si>
    <t>General Aid</t>
  </si>
  <si>
    <t>Excess Cost Aid</t>
  </si>
  <si>
    <t>IMA</t>
  </si>
  <si>
    <t>Date</t>
  </si>
  <si>
    <t>Description</t>
  </si>
  <si>
    <t>Remainder Due</t>
  </si>
  <si>
    <t>Lottery payment</t>
  </si>
  <si>
    <t>VLT payment</t>
  </si>
  <si>
    <t>Aid Payment Schedule</t>
  </si>
  <si>
    <t>General Aid Components:</t>
  </si>
  <si>
    <t>Foundation Aid</t>
  </si>
  <si>
    <t>Building Aid</t>
  </si>
  <si>
    <t>Transportation Aid</t>
  </si>
  <si>
    <t>High Tax Aid</t>
  </si>
  <si>
    <t>Deduct for Local Share</t>
  </si>
  <si>
    <t>[Line 1]</t>
  </si>
  <si>
    <t>[Line 2]</t>
  </si>
  <si>
    <t>[Line 3]</t>
  </si>
  <si>
    <t>[Line 5]</t>
  </si>
  <si>
    <t>[Line 7A]</t>
  </si>
  <si>
    <t>[Line 11]</t>
  </si>
  <si>
    <t>Excess Cost Aid Components:</t>
  </si>
  <si>
    <t>Public High Cost Excess Cost Aid</t>
  </si>
  <si>
    <t>[Line 123]</t>
  </si>
  <si>
    <t>[Line 124]</t>
  </si>
  <si>
    <t>[Line 125]</t>
  </si>
  <si>
    <t>Supplemental Excess Cost Aid</t>
  </si>
  <si>
    <t>[Line 126]</t>
  </si>
  <si>
    <t>Private Excess Cost Aid</t>
  </si>
  <si>
    <t>BOCES Aid Components:</t>
  </si>
  <si>
    <t>BOCES Aid</t>
  </si>
  <si>
    <t>IMA Components:</t>
  </si>
  <si>
    <t>Textbook</t>
  </si>
  <si>
    <t>Software</t>
  </si>
  <si>
    <t>Hardware</t>
  </si>
  <si>
    <t>[Line 136]</t>
  </si>
  <si>
    <t>ST-3 Code</t>
  </si>
  <si>
    <t>A3260</t>
  </si>
  <si>
    <t>A3263</t>
  </si>
  <si>
    <t>A3262</t>
  </si>
  <si>
    <t>Library</t>
  </si>
  <si>
    <t>Gen Aid Spring Advance</t>
  </si>
  <si>
    <t>[Line 6]</t>
  </si>
  <si>
    <t>Reorganization Incent Oper Aid</t>
  </si>
  <si>
    <t>[Line 8]</t>
  </si>
  <si>
    <t>Regular Reorg Incent Bldg Aid</t>
  </si>
  <si>
    <t>Overpayments</t>
  </si>
  <si>
    <t xml:space="preserve">State Aid </t>
  </si>
  <si>
    <t>[Line 9A]</t>
  </si>
  <si>
    <t>[Line 10]</t>
  </si>
  <si>
    <t>Native American Building Aid</t>
  </si>
  <si>
    <t>[Lines 12-21]</t>
  </si>
  <si>
    <t>Sum of these entries</t>
  </si>
  <si>
    <t>[Lines 22 &amp; 23]</t>
  </si>
  <si>
    <t>Deduct for these entries</t>
  </si>
  <si>
    <t>[Line 131]</t>
  </si>
  <si>
    <t>[Line 132]</t>
  </si>
  <si>
    <t>[Line 133]</t>
  </si>
  <si>
    <t>[Line 134]</t>
  </si>
  <si>
    <t>State Share of Medicaid Payments</t>
  </si>
  <si>
    <t>PY Adjustment payment</t>
  </si>
  <si>
    <t>Commercial Gaming Grant</t>
  </si>
  <si>
    <t>Charter School Supplemental Basic Tuition Aid</t>
  </si>
  <si>
    <t>Universal Pre-K Grant [Line 135]</t>
  </si>
  <si>
    <t>Special Aid Fund Revenue</t>
  </si>
  <si>
    <t>Total General Fund Aid</t>
  </si>
  <si>
    <t>TRS deduct (non-cash)</t>
  </si>
  <si>
    <t xml:space="preserve"> </t>
  </si>
  <si>
    <t>Aid for these services are also recorded in the General Fund.</t>
  </si>
  <si>
    <t xml:space="preserve">* - Districts may also receive aid for incarcerated youth programs that they operate or for chapter students that are housed within the district.  </t>
  </si>
  <si>
    <t>State Aid &amp; Financial Planning Service – Questar III BOCES</t>
  </si>
  <si>
    <t>10 Empire State Boulevard • Castleton, NY 12033 • Phone: 518.477.2635 • Fax: 518.477.4284</t>
  </si>
  <si>
    <t>http://sap.questar.org • Twitter: QIIISAP</t>
  </si>
  <si>
    <t>Charter School Supplemental Basic Tuition</t>
  </si>
  <si>
    <t xml:space="preserve">Charter Supp. Basic Tuition </t>
  </si>
  <si>
    <t>Adjustments</t>
  </si>
  <si>
    <t xml:space="preserve">               CSD</t>
  </si>
  <si>
    <t xml:space="preserve">                                     CSD</t>
  </si>
  <si>
    <t>Deducted here but added below</t>
  </si>
  <si>
    <t>Added amount deducted from above</t>
  </si>
  <si>
    <t>[Line 138]</t>
  </si>
  <si>
    <t xml:space="preserve">Total State Aid [Line 139] </t>
  </si>
  <si>
    <t>Month-Date-Year</t>
  </si>
  <si>
    <t>*Districts should check output reports regularly and update worksheet as necessary. 
This will help to ensure that current information is reflected in the aid estimates.</t>
  </si>
  <si>
    <t>Agrees to line 41 of GEN Output Report</t>
  </si>
  <si>
    <t>Mobile Sports Wagering payment</t>
  </si>
  <si>
    <t>Cannabis Revenue payment</t>
  </si>
  <si>
    <t>A3101 - Line 94</t>
  </si>
  <si>
    <t>ST-3 Code/ST-3 Line</t>
  </si>
  <si>
    <t>A3102 - Line 99a</t>
  </si>
  <si>
    <t>A3102 - Line 99b</t>
  </si>
  <si>
    <t>A3101 - Line 95</t>
  </si>
  <si>
    <t>A3289 - Line 109</t>
  </si>
  <si>
    <t>A3103 - Line 100</t>
  </si>
  <si>
    <t>A3102 - Line 99</t>
  </si>
  <si>
    <t>A3262 - Line 104</t>
  </si>
  <si>
    <t>A3262 - Line 105</t>
  </si>
  <si>
    <t>A3263 - Line 106</t>
  </si>
  <si>
    <t>A3102 - Line 98</t>
  </si>
  <si>
    <t>(See Payment Certs)</t>
  </si>
  <si>
    <t>Less: Overpayments</t>
  </si>
  <si>
    <t>Less: State Share of Medicaid Payments</t>
  </si>
  <si>
    <t>Net General Aids</t>
  </si>
  <si>
    <t>Total General Aids*</t>
  </si>
  <si>
    <t>A3260 - Line 103</t>
  </si>
  <si>
    <t>BOCES**</t>
  </si>
  <si>
    <t>** - BOCES Aid is paid through your BOCES vs. directly from SED, thus there isn't a Payment Cert.</t>
  </si>
  <si>
    <t>Gen Aid payment</t>
  </si>
  <si>
    <t>Excess Cost Aid payment</t>
  </si>
  <si>
    <t>BOCES Aid payment</t>
  </si>
  <si>
    <t>Textbook Aid payment</t>
  </si>
  <si>
    <t>Software Aid payment</t>
  </si>
  <si>
    <t>Hardware Aid payment</t>
  </si>
  <si>
    <t>Library Materials Aid payment</t>
  </si>
  <si>
    <t>End of Year payment</t>
  </si>
  <si>
    <t>June General Aid payment</t>
  </si>
  <si>
    <t>Line 2</t>
  </si>
  <si>
    <t>Deducts: (From Excess Cost payment certifications)</t>
  </si>
  <si>
    <t>2024-25 School Year</t>
  </si>
  <si>
    <t>Building Aid, Prospective Payable July 2024</t>
  </si>
  <si>
    <t>Public Excess Cost Set-Aside</t>
  </si>
  <si>
    <t>Line 7</t>
  </si>
  <si>
    <t>Line 12</t>
  </si>
  <si>
    <t>Line 22</t>
  </si>
  <si>
    <t>Less: Universal Pre-K Grant</t>
  </si>
  <si>
    <t>A3102/A3260 - Lines 97/103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</si>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</sst>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990000"/>
      <name val="Arial"/>
      <family val="2"/>
    </font>
    <font>
      <sz val="11"/>
      <color rgb="FF990000"/>
      <name val="Arial"/>
      <family val="2"/>
    </font>
    <font>
      <sz val="10"/>
      <color theme="9" tint="-0.249977111117893"/>
      <name val="Arial"/>
      <family val="2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3" fillId="0" borderId="0" xfId="0" applyNumberFormat="1" applyFont="1"/>
    <xf numFmtId="4" fontId="0" fillId="0" borderId="0" xfId="0" applyNumberFormat="1" applyAlignment="1">
      <alignment horizontal="center"/>
    </xf>
    <xf numFmtId="3" fontId="0" fillId="0" borderId="0" xfId="0" applyNumberFormat="1"/>
    <xf numFmtId="4" fontId="4" fillId="0" borderId="0" xfId="0" applyNumberFormat="1" applyFont="1"/>
    <xf numFmtId="4" fontId="5" fillId="0" borderId="0" xfId="0" applyNumberFormat="1" applyFont="1"/>
    <xf numFmtId="14" fontId="1" fillId="0" borderId="0" xfId="0" applyNumberFormat="1" applyFont="1"/>
    <xf numFmtId="0" fontId="1" fillId="0" borderId="0" xfId="0" applyFont="1"/>
    <xf numFmtId="4" fontId="0" fillId="2" borderId="0" xfId="0" applyNumberFormat="1" applyFill="1"/>
    <xf numFmtId="14" fontId="6" fillId="0" borderId="0" xfId="0" applyNumberFormat="1" applyFont="1"/>
    <xf numFmtId="0" fontId="6" fillId="0" borderId="0" xfId="0" applyFont="1"/>
    <xf numFmtId="4" fontId="6" fillId="2" borderId="0" xfId="0" applyNumberFormat="1" applyFont="1" applyFill="1"/>
    <xf numFmtId="4" fontId="0" fillId="3" borderId="0" xfId="0" applyNumberFormat="1" applyFill="1"/>
    <xf numFmtId="4" fontId="7" fillId="0" borderId="0" xfId="0" applyNumberFormat="1" applyFont="1"/>
    <xf numFmtId="4" fontId="3" fillId="3" borderId="0" xfId="0" applyNumberFormat="1" applyFont="1" applyFill="1"/>
    <xf numFmtId="4" fontId="1" fillId="3" borderId="0" xfId="0" applyNumberFormat="1" applyFont="1" applyFill="1"/>
    <xf numFmtId="4" fontId="0" fillId="4" borderId="0" xfId="0" applyNumberFormat="1" applyFill="1"/>
    <xf numFmtId="4" fontId="0" fillId="5" borderId="0" xfId="0" applyNumberFormat="1" applyFill="1"/>
    <xf numFmtId="4" fontId="6" fillId="4" borderId="0" xfId="0" applyNumberFormat="1" applyFont="1" applyFill="1"/>
    <xf numFmtId="4" fontId="6" fillId="3" borderId="0" xfId="0" applyNumberFormat="1" applyFont="1" applyFill="1"/>
    <xf numFmtId="0" fontId="8" fillId="0" borderId="0" xfId="0" applyFont="1"/>
    <xf numFmtId="14" fontId="8" fillId="0" borderId="0" xfId="0" applyNumberFormat="1" applyFont="1" applyAlignment="1">
      <alignment horizontal="right"/>
    </xf>
    <xf numFmtId="4" fontId="8" fillId="3" borderId="0" xfId="0" applyNumberFormat="1" applyFont="1" applyFill="1"/>
    <xf numFmtId="4" fontId="6" fillId="0" borderId="0" xfId="0" applyNumberFormat="1" applyFont="1"/>
    <xf numFmtId="4" fontId="0" fillId="6" borderId="0" xfId="0" applyNumberFormat="1" applyFill="1"/>
    <xf numFmtId="0" fontId="8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8" fillId="0" borderId="0" xfId="0" applyNumberFormat="1" applyFont="1"/>
    <xf numFmtId="4" fontId="12" fillId="6" borderId="0" xfId="0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0" fillId="7" borderId="0" xfId="0" applyNumberFormat="1" applyFill="1"/>
    <xf numFmtId="0" fontId="0" fillId="7" borderId="0" xfId="0" applyFill="1"/>
    <xf numFmtId="0" fontId="0" fillId="0" borderId="0" xfId="0" applyAlignment="1">
      <alignment wrapText="1"/>
    </xf>
    <xf numFmtId="0" fontId="13" fillId="0" borderId="0" xfId="0" applyFont="1"/>
    <xf numFmtId="0" fontId="1" fillId="0" borderId="1" xfId="0" applyFont="1" applyBorder="1" applyAlignment="1">
      <alignment horizontal="center"/>
    </xf>
    <xf numFmtId="0" fontId="1" fillId="7" borderId="0" xfId="0" applyFont="1" applyFill="1"/>
    <xf numFmtId="14" fontId="7" fillId="0" borderId="0" xfId="0" applyNumberFormat="1" applyFont="1"/>
    <xf numFmtId="0" fontId="7" fillId="0" borderId="0" xfId="0" applyFont="1"/>
    <xf numFmtId="4" fontId="15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4" fillId="7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E9B5EA1-7265-464C-8348-0D449405B3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22859</xdr:colOff>
      <xdr:row>4</xdr:row>
      <xdr:rowOff>367665</xdr:rowOff>
    </xdr:from>
    <xdr:to>
      <xdr:col>13</xdr:col>
      <xdr:colOff>352424</xdr:colOff>
      <xdr:row>8</xdr:row>
      <xdr:rowOff>22974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19584" y="1101090"/>
          <a:ext cx="1548765" cy="65543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Should equal Net General Fund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Aid per Sheet 1 - Line 63</a:t>
          </a:r>
        </a:p>
        <a:p>
          <a:pPr algn="ctr"/>
          <a:endParaRPr lang="en-US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60960</xdr:colOff>
      <xdr:row>5</xdr:row>
      <xdr:rowOff>137160</xdr:rowOff>
    </xdr:from>
    <xdr:to>
      <xdr:col>11</xdr:col>
      <xdr:colOff>0</xdr:colOff>
      <xdr:row>7</xdr:row>
      <xdr:rowOff>0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31780" y="1310640"/>
          <a:ext cx="632460" cy="1981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73"/>
  <sheetViews>
    <sheetView zoomScale="124" zoomScaleNormal="124" workbookViewId="0">
      <selection activeCell="A71" sqref="A71:XFD73"/>
    </sheetView>
  </sheetViews>
  <sheetFormatPr defaultRowHeight="12.75" x14ac:dyDescent="0.2"/>
  <cols>
    <col min="1" max="1" width="25.28515625" customWidth="1"/>
    <col min="2" max="2" width="12.28515625" customWidth="1"/>
    <col min="3" max="3" width="30.140625" customWidth="1"/>
    <col min="4" max="4" width="15.7109375" customWidth="1"/>
    <col min="5" max="5" width="15.7109375" style="2" customWidth="1"/>
    <col min="6" max="6" width="34" customWidth="1"/>
    <col min="7" max="7" width="15.7109375" customWidth="1"/>
    <col min="8" max="8" width="11.7109375" customWidth="1"/>
  </cols>
  <sheetData>
    <row r="1" spans="1:6" ht="15.75" thickBot="1" x14ac:dyDescent="0.3">
      <c r="A1" s="36" t="s">
        <v>78</v>
      </c>
    </row>
    <row r="2" spans="1:6" ht="44.25" customHeight="1" thickBot="1" x14ac:dyDescent="0.3">
      <c r="A2" s="36" t="s">
        <v>48</v>
      </c>
      <c r="C2" s="48" t="s">
        <v>84</v>
      </c>
      <c r="D2" s="49"/>
      <c r="E2" s="49"/>
      <c r="F2" s="50"/>
    </row>
    <row r="3" spans="1:6" ht="15.75" customHeight="1" x14ac:dyDescent="0.25">
      <c r="A3" s="36" t="s">
        <v>119</v>
      </c>
      <c r="C3" s="40"/>
      <c r="D3" s="40"/>
      <c r="E3" s="40"/>
      <c r="F3" s="40"/>
    </row>
    <row r="4" spans="1:6" x14ac:dyDescent="0.2">
      <c r="C4" s="40"/>
      <c r="D4" s="39"/>
      <c r="E4" s="39"/>
      <c r="F4" s="39"/>
    </row>
    <row r="5" spans="1:6" x14ac:dyDescent="0.2">
      <c r="C5" s="39"/>
      <c r="D5" s="39"/>
      <c r="E5" s="39"/>
      <c r="F5" s="39"/>
    </row>
    <row r="6" spans="1:6" x14ac:dyDescent="0.2">
      <c r="A6" s="4" t="s">
        <v>10</v>
      </c>
      <c r="B6" s="4"/>
      <c r="C6" s="4"/>
      <c r="D6" s="3"/>
    </row>
    <row r="7" spans="1:6" x14ac:dyDescent="0.2">
      <c r="A7" t="s">
        <v>16</v>
      </c>
      <c r="C7" t="s">
        <v>11</v>
      </c>
      <c r="E7" s="2">
        <v>0</v>
      </c>
    </row>
    <row r="8" spans="1:6" x14ac:dyDescent="0.2">
      <c r="A8" t="s">
        <v>17</v>
      </c>
      <c r="C8" t="s">
        <v>121</v>
      </c>
      <c r="E8" s="6">
        <v>0</v>
      </c>
      <c r="F8" s="25" t="s">
        <v>79</v>
      </c>
    </row>
    <row r="9" spans="1:6" x14ac:dyDescent="0.2">
      <c r="A9" t="s">
        <v>18</v>
      </c>
      <c r="C9" t="s">
        <v>15</v>
      </c>
      <c r="E9" s="6">
        <v>0</v>
      </c>
    </row>
    <row r="10" spans="1:6" x14ac:dyDescent="0.2">
      <c r="A10" t="s">
        <v>19</v>
      </c>
      <c r="C10" t="s">
        <v>14</v>
      </c>
      <c r="E10" s="2">
        <v>0</v>
      </c>
    </row>
    <row r="11" spans="1:6" x14ac:dyDescent="0.2">
      <c r="A11" t="s">
        <v>43</v>
      </c>
      <c r="C11" t="s">
        <v>44</v>
      </c>
      <c r="E11" s="2">
        <v>0</v>
      </c>
    </row>
    <row r="12" spans="1:6" x14ac:dyDescent="0.2">
      <c r="A12" t="s">
        <v>20</v>
      </c>
      <c r="C12" t="s">
        <v>12</v>
      </c>
      <c r="E12" s="2">
        <v>0</v>
      </c>
    </row>
    <row r="13" spans="1:6" x14ac:dyDescent="0.2">
      <c r="A13" t="s">
        <v>45</v>
      </c>
      <c r="C13" t="s">
        <v>46</v>
      </c>
      <c r="E13" s="2">
        <v>0</v>
      </c>
    </row>
    <row r="14" spans="1:6" x14ac:dyDescent="0.2">
      <c r="A14" t="s">
        <v>49</v>
      </c>
      <c r="C14" s="12" t="s">
        <v>120</v>
      </c>
      <c r="E14" s="2">
        <v>0</v>
      </c>
    </row>
    <row r="15" spans="1:6" x14ac:dyDescent="0.2">
      <c r="A15" t="s">
        <v>50</v>
      </c>
      <c r="C15" t="s">
        <v>51</v>
      </c>
      <c r="E15" s="2">
        <v>0</v>
      </c>
    </row>
    <row r="16" spans="1:6" x14ac:dyDescent="0.2">
      <c r="A16" t="s">
        <v>21</v>
      </c>
      <c r="C16" t="s">
        <v>13</v>
      </c>
      <c r="E16" s="2">
        <v>0</v>
      </c>
    </row>
    <row r="17" spans="1:6" x14ac:dyDescent="0.2">
      <c r="A17" t="s">
        <v>52</v>
      </c>
      <c r="C17" t="s">
        <v>53</v>
      </c>
      <c r="E17" s="2">
        <v>0</v>
      </c>
    </row>
    <row r="18" spans="1:6" x14ac:dyDescent="0.2">
      <c r="A18" t="s">
        <v>54</v>
      </c>
      <c r="C18" t="s">
        <v>55</v>
      </c>
      <c r="E18" s="6">
        <v>0</v>
      </c>
    </row>
    <row r="19" spans="1:6" x14ac:dyDescent="0.2">
      <c r="E19" s="2">
        <f>+E7-E8-E9+SUM(E10:E17)-E18</f>
        <v>0</v>
      </c>
      <c r="F19" s="12" t="s">
        <v>85</v>
      </c>
    </row>
    <row r="20" spans="1:6" x14ac:dyDescent="0.2">
      <c r="A20" t="s">
        <v>76</v>
      </c>
    </row>
    <row r="21" spans="1:6" x14ac:dyDescent="0.2">
      <c r="A21" s="12" t="s">
        <v>100</v>
      </c>
      <c r="C21" t="s">
        <v>61</v>
      </c>
      <c r="E21" s="2">
        <v>0</v>
      </c>
    </row>
    <row r="22" spans="1:6" x14ac:dyDescent="0.2">
      <c r="C22" t="s">
        <v>47</v>
      </c>
      <c r="E22" s="6">
        <v>0</v>
      </c>
    </row>
    <row r="23" spans="1:6" x14ac:dyDescent="0.2">
      <c r="C23" t="s">
        <v>47</v>
      </c>
      <c r="E23" s="6">
        <v>0</v>
      </c>
    </row>
    <row r="24" spans="1:6" x14ac:dyDescent="0.2">
      <c r="C24" t="s">
        <v>47</v>
      </c>
      <c r="E24" s="6">
        <v>0</v>
      </c>
    </row>
    <row r="25" spans="1:6" x14ac:dyDescent="0.2">
      <c r="E25" s="17">
        <f>(E19+E21-E22-E23-E24)</f>
        <v>0</v>
      </c>
    </row>
    <row r="26" spans="1:6" x14ac:dyDescent="0.2">
      <c r="A26" s="4" t="s">
        <v>22</v>
      </c>
      <c r="B26" s="4"/>
      <c r="C26" s="4"/>
      <c r="D26" s="3"/>
    </row>
    <row r="27" spans="1:6" x14ac:dyDescent="0.2">
      <c r="A27" t="s">
        <v>24</v>
      </c>
      <c r="C27" t="s">
        <v>121</v>
      </c>
      <c r="E27" s="2">
        <f>+E8</f>
        <v>0</v>
      </c>
      <c r="F27" s="25" t="s">
        <v>80</v>
      </c>
    </row>
    <row r="28" spans="1:6" x14ac:dyDescent="0.2">
      <c r="A28" t="s">
        <v>25</v>
      </c>
      <c r="C28" t="s">
        <v>23</v>
      </c>
      <c r="E28" s="2">
        <v>0</v>
      </c>
    </row>
    <row r="29" spans="1:6" x14ac:dyDescent="0.2">
      <c r="A29" t="s">
        <v>26</v>
      </c>
      <c r="C29" t="s">
        <v>27</v>
      </c>
      <c r="E29" s="2">
        <v>0</v>
      </c>
    </row>
    <row r="30" spans="1:6" x14ac:dyDescent="0.2">
      <c r="A30" t="s">
        <v>28</v>
      </c>
      <c r="C30" t="s">
        <v>29</v>
      </c>
      <c r="E30" s="5">
        <v>0</v>
      </c>
    </row>
    <row r="31" spans="1:6" x14ac:dyDescent="0.2">
      <c r="E31" s="2">
        <f>SUM(E27:E30)</f>
        <v>0</v>
      </c>
    </row>
    <row r="32" spans="1:6" x14ac:dyDescent="0.2">
      <c r="A32" t="s">
        <v>118</v>
      </c>
    </row>
    <row r="33" spans="1:5" x14ac:dyDescent="0.2">
      <c r="C33" t="s">
        <v>60</v>
      </c>
      <c r="D33" t="s">
        <v>117</v>
      </c>
      <c r="E33" s="6">
        <v>0</v>
      </c>
    </row>
    <row r="34" spans="1:5" x14ac:dyDescent="0.2">
      <c r="C34" t="s">
        <v>60</v>
      </c>
      <c r="D34" t="s">
        <v>122</v>
      </c>
      <c r="E34" s="6">
        <v>0</v>
      </c>
    </row>
    <row r="35" spans="1:5" x14ac:dyDescent="0.2">
      <c r="C35" t="s">
        <v>60</v>
      </c>
      <c r="D35" t="s">
        <v>123</v>
      </c>
      <c r="E35" s="6">
        <v>0</v>
      </c>
    </row>
    <row r="36" spans="1:5" x14ac:dyDescent="0.2">
      <c r="C36" t="s">
        <v>60</v>
      </c>
      <c r="D36" t="s">
        <v>124</v>
      </c>
      <c r="E36" s="6">
        <v>0</v>
      </c>
    </row>
    <row r="37" spans="1:5" x14ac:dyDescent="0.2">
      <c r="E37" s="21">
        <f>E31-SUM(E33:E36)</f>
        <v>0</v>
      </c>
    </row>
    <row r="39" spans="1:5" x14ac:dyDescent="0.2">
      <c r="A39" s="4" t="s">
        <v>32</v>
      </c>
      <c r="B39" s="4"/>
      <c r="C39" s="4"/>
      <c r="D39" s="3" t="s">
        <v>37</v>
      </c>
    </row>
    <row r="40" spans="1:5" x14ac:dyDescent="0.2">
      <c r="A40" t="s">
        <v>56</v>
      </c>
      <c r="C40" t="s">
        <v>33</v>
      </c>
      <c r="D40" t="s">
        <v>38</v>
      </c>
      <c r="E40" s="2">
        <v>0</v>
      </c>
    </row>
    <row r="41" spans="1:5" x14ac:dyDescent="0.2">
      <c r="A41" t="s">
        <v>57</v>
      </c>
      <c r="C41" t="s">
        <v>34</v>
      </c>
      <c r="D41" t="s">
        <v>40</v>
      </c>
      <c r="E41" s="2">
        <v>0</v>
      </c>
    </row>
    <row r="42" spans="1:5" x14ac:dyDescent="0.2">
      <c r="A42" t="s">
        <v>58</v>
      </c>
      <c r="C42" t="s">
        <v>41</v>
      </c>
      <c r="D42" t="s">
        <v>39</v>
      </c>
      <c r="E42" s="2">
        <v>0</v>
      </c>
    </row>
    <row r="43" spans="1:5" x14ac:dyDescent="0.2">
      <c r="A43" t="s">
        <v>59</v>
      </c>
      <c r="C43" t="s">
        <v>35</v>
      </c>
      <c r="D43" t="s">
        <v>40</v>
      </c>
      <c r="E43" s="2">
        <v>0</v>
      </c>
    </row>
    <row r="45" spans="1:5" x14ac:dyDescent="0.2">
      <c r="E45" s="22">
        <f>SUM(E40:E44)</f>
        <v>0</v>
      </c>
    </row>
    <row r="47" spans="1:5" x14ac:dyDescent="0.2">
      <c r="A47" s="4" t="s">
        <v>63</v>
      </c>
      <c r="B47" s="4"/>
      <c r="C47" s="4"/>
      <c r="D47" s="4"/>
    </row>
    <row r="48" spans="1:5" x14ac:dyDescent="0.2">
      <c r="A48" t="s">
        <v>36</v>
      </c>
      <c r="C48" t="s">
        <v>63</v>
      </c>
      <c r="E48" s="29">
        <v>0</v>
      </c>
    </row>
    <row r="50" spans="1:6" x14ac:dyDescent="0.2">
      <c r="A50" s="4" t="s">
        <v>30</v>
      </c>
      <c r="B50" s="4"/>
      <c r="C50" s="4"/>
      <c r="D50" s="3"/>
    </row>
    <row r="51" spans="1:6" x14ac:dyDescent="0.2">
      <c r="A51" t="s">
        <v>81</v>
      </c>
      <c r="C51" t="s">
        <v>31</v>
      </c>
      <c r="E51" s="13">
        <v>0</v>
      </c>
    </row>
    <row r="54" spans="1:6" x14ac:dyDescent="0.2">
      <c r="B54" s="12" t="s">
        <v>104</v>
      </c>
      <c r="E54" s="18">
        <f>E25+E37+E45+E48+E51+E33+E34+E35+E36+E24+E22+E21</f>
        <v>0</v>
      </c>
      <c r="F54" s="25" t="s">
        <v>66</v>
      </c>
    </row>
    <row r="57" spans="1:6" x14ac:dyDescent="0.2">
      <c r="A57" t="s">
        <v>64</v>
      </c>
      <c r="E57" s="2">
        <v>0</v>
      </c>
      <c r="F57" s="25" t="s">
        <v>65</v>
      </c>
    </row>
    <row r="59" spans="1:6" s="44" customFormat="1" x14ac:dyDescent="0.2">
      <c r="A59" s="44" t="s">
        <v>82</v>
      </c>
      <c r="E59" s="18">
        <f>+E54+E57</f>
        <v>0</v>
      </c>
    </row>
    <row r="60" spans="1:6" x14ac:dyDescent="0.2">
      <c r="A60" s="12" t="s">
        <v>125</v>
      </c>
      <c r="E60" s="45">
        <f>+E57</f>
        <v>0</v>
      </c>
    </row>
    <row r="61" spans="1:6" x14ac:dyDescent="0.2">
      <c r="A61" s="12" t="s">
        <v>101</v>
      </c>
      <c r="E61" s="45">
        <f>SUM(E21:E24)</f>
        <v>0</v>
      </c>
    </row>
    <row r="62" spans="1:6" x14ac:dyDescent="0.2">
      <c r="A62" s="12" t="s">
        <v>102</v>
      </c>
      <c r="E62" s="45">
        <f>SUM(E33:E36)</f>
        <v>0</v>
      </c>
    </row>
    <row r="63" spans="1:6" x14ac:dyDescent="0.2">
      <c r="A63" s="12"/>
      <c r="B63" s="12" t="s">
        <v>103</v>
      </c>
      <c r="E63" s="18">
        <f>+E59-E61-E62-E60</f>
        <v>0</v>
      </c>
    </row>
    <row r="64" spans="1:6" x14ac:dyDescent="0.2">
      <c r="A64" s="12"/>
      <c r="E64" s="18"/>
    </row>
    <row r="66" spans="1:6" x14ac:dyDescent="0.2">
      <c r="A66" s="46" t="s">
        <v>70</v>
      </c>
      <c r="B66" s="46"/>
      <c r="C66" s="46"/>
      <c r="D66" s="46"/>
      <c r="E66" s="47"/>
      <c r="F66" s="46"/>
    </row>
    <row r="67" spans="1:6" x14ac:dyDescent="0.2">
      <c r="A67" t="s">
        <v>69</v>
      </c>
    </row>
    <row r="71" spans="1:6" ht="15" x14ac:dyDescent="0.2">
      <c r="C71" s="31" t="s">
        <v>71</v>
      </c>
    </row>
    <row r="72" spans="1:6" ht="14.25" x14ac:dyDescent="0.2">
      <c r="C72" s="32" t="s">
        <v>72</v>
      </c>
    </row>
    <row r="73" spans="1:6" ht="14.25" x14ac:dyDescent="0.2">
      <c r="C73" s="32" t="s">
        <v>73</v>
      </c>
    </row>
  </sheetData>
  <mergeCells count="2">
    <mergeCell ref="A66:F66"/>
    <mergeCell ref="C2:F2"/>
  </mergeCells>
  <phoneticPr fontId="2" type="noConversion"/>
  <pageMargins left="0.5" right="0.5" top="0.5" bottom="1" header="0.5" footer="0.5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90"/>
  <sheetViews>
    <sheetView tabSelected="1" workbookViewId="0"/>
  </sheetViews>
  <sheetFormatPr defaultRowHeight="12.75" x14ac:dyDescent="0.2"/>
  <cols>
    <col min="1" max="1" width="16.85546875" customWidth="1"/>
    <col min="2" max="2" width="25.28515625" customWidth="1"/>
    <col min="3" max="3" width="30.140625" customWidth="1"/>
    <col min="4" max="8" width="15.7109375" customWidth="1"/>
    <col min="9" max="9" width="3.85546875" customWidth="1"/>
    <col min="10" max="10" width="13.5703125" customWidth="1"/>
    <col min="11" max="11" width="10.140625" bestFit="1" customWidth="1"/>
  </cols>
  <sheetData>
    <row r="1" spans="1:10" ht="15" x14ac:dyDescent="0.25">
      <c r="A1" s="36" t="s">
        <v>77</v>
      </c>
    </row>
    <row r="2" spans="1:10" ht="15" x14ac:dyDescent="0.25">
      <c r="A2" s="36" t="s">
        <v>9</v>
      </c>
    </row>
    <row r="3" spans="1:10" ht="15" x14ac:dyDescent="0.25">
      <c r="A3" s="36" t="str">
        <f>'State Aid Reconciliation'!A3</f>
        <v>2024-25 School Year</v>
      </c>
    </row>
    <row r="5" spans="1:10" ht="38.25" x14ac:dyDescent="0.2">
      <c r="A5" s="3" t="s">
        <v>4</v>
      </c>
      <c r="B5" s="41" t="s">
        <v>89</v>
      </c>
      <c r="C5" s="3" t="s">
        <v>5</v>
      </c>
      <c r="D5" s="3" t="s">
        <v>1</v>
      </c>
      <c r="E5" s="3" t="s">
        <v>2</v>
      </c>
      <c r="F5" s="41" t="s">
        <v>106</v>
      </c>
      <c r="G5" s="30" t="s">
        <v>74</v>
      </c>
      <c r="H5" s="3" t="s">
        <v>3</v>
      </c>
    </row>
    <row r="6" spans="1:10" x14ac:dyDescent="0.2">
      <c r="D6" s="1"/>
      <c r="E6" s="1"/>
      <c r="F6" s="1"/>
      <c r="G6" s="1"/>
      <c r="H6" s="1"/>
    </row>
    <row r="7" spans="1:10" ht="15" x14ac:dyDescent="0.25">
      <c r="A7" s="35" t="s">
        <v>127</v>
      </c>
      <c r="C7" s="1" t="s">
        <v>0</v>
      </c>
      <c r="D7" s="17">
        <f>+'State Aid Reconciliation'!E25</f>
        <v>0</v>
      </c>
      <c r="E7" s="21">
        <f>+'State Aid Reconciliation'!E37</f>
        <v>0</v>
      </c>
      <c r="F7" s="13">
        <f>+'State Aid Reconciliation'!E51</f>
        <v>0</v>
      </c>
      <c r="G7" s="29">
        <f>+'State Aid Reconciliation'!E48</f>
        <v>0</v>
      </c>
      <c r="H7" s="22">
        <f>+'State Aid Reconciliation'!E45</f>
        <v>0</v>
      </c>
      <c r="I7" s="2"/>
      <c r="J7" s="18">
        <f>+SUM(D7:H7)</f>
        <v>0</v>
      </c>
    </row>
    <row r="9" spans="1:10" x14ac:dyDescent="0.2">
      <c r="A9" s="33" t="s">
        <v>83</v>
      </c>
      <c r="B9" s="11" t="s">
        <v>88</v>
      </c>
      <c r="C9" s="12" t="s">
        <v>61</v>
      </c>
      <c r="D9" s="27"/>
      <c r="E9" s="2"/>
      <c r="F9" s="2"/>
      <c r="G9" s="2"/>
      <c r="H9" s="2"/>
    </row>
    <row r="10" spans="1:10" x14ac:dyDescent="0.2">
      <c r="A10" s="33" t="s">
        <v>83</v>
      </c>
      <c r="B10" s="11" t="s">
        <v>88</v>
      </c>
      <c r="C10" t="s">
        <v>67</v>
      </c>
      <c r="D10" s="19" t="s">
        <v>68</v>
      </c>
      <c r="E10" s="2"/>
      <c r="F10" s="2"/>
      <c r="G10" s="2"/>
      <c r="H10" s="2"/>
    </row>
    <row r="11" spans="1:10" x14ac:dyDescent="0.2">
      <c r="A11" s="33" t="s">
        <v>83</v>
      </c>
      <c r="B11" s="11" t="s">
        <v>126</v>
      </c>
      <c r="C11" t="s">
        <v>7</v>
      </c>
      <c r="D11" s="27" t="s">
        <v>68</v>
      </c>
      <c r="E11" s="2"/>
      <c r="F11" s="2"/>
      <c r="G11" s="2"/>
      <c r="H11" s="22"/>
    </row>
    <row r="12" spans="1:10" x14ac:dyDescent="0.2">
      <c r="A12" s="33" t="s">
        <v>83</v>
      </c>
      <c r="B12" s="11" t="s">
        <v>99</v>
      </c>
      <c r="C12" t="s">
        <v>8</v>
      </c>
      <c r="D12" s="27" t="s">
        <v>68</v>
      </c>
      <c r="E12" s="2"/>
      <c r="F12" s="2"/>
      <c r="G12" s="2"/>
      <c r="H12" s="2"/>
    </row>
    <row r="13" spans="1:10" x14ac:dyDescent="0.2">
      <c r="A13" s="33" t="s">
        <v>83</v>
      </c>
      <c r="B13" s="11" t="s">
        <v>90</v>
      </c>
      <c r="C13" s="12" t="s">
        <v>86</v>
      </c>
      <c r="D13" s="27"/>
      <c r="E13" s="2"/>
      <c r="F13" s="2"/>
      <c r="G13" s="2"/>
      <c r="H13" s="2"/>
    </row>
    <row r="14" spans="1:10" x14ac:dyDescent="0.2">
      <c r="A14" s="33" t="s">
        <v>83</v>
      </c>
      <c r="B14" s="11" t="s">
        <v>91</v>
      </c>
      <c r="C14" s="12" t="s">
        <v>87</v>
      </c>
      <c r="D14" s="27"/>
      <c r="E14" s="2"/>
      <c r="F14" s="2"/>
      <c r="G14" s="2"/>
      <c r="H14" s="2"/>
    </row>
    <row r="15" spans="1:10" x14ac:dyDescent="0.2">
      <c r="A15" s="33" t="s">
        <v>83</v>
      </c>
      <c r="B15" s="11" t="s">
        <v>88</v>
      </c>
      <c r="C15" t="s">
        <v>67</v>
      </c>
      <c r="D15" s="19" t="s">
        <v>68</v>
      </c>
      <c r="E15" s="2"/>
      <c r="F15" s="2"/>
      <c r="G15" s="2"/>
      <c r="H15" s="2"/>
    </row>
    <row r="16" spans="1:10" x14ac:dyDescent="0.2">
      <c r="A16" s="33" t="s">
        <v>83</v>
      </c>
      <c r="B16" s="11" t="s">
        <v>99</v>
      </c>
      <c r="C16" t="s">
        <v>8</v>
      </c>
      <c r="D16" s="27" t="s">
        <v>68</v>
      </c>
      <c r="E16" s="2"/>
      <c r="F16" s="2"/>
      <c r="G16" s="2"/>
      <c r="H16" s="2"/>
    </row>
    <row r="17" spans="1:11" x14ac:dyDescent="0.2">
      <c r="A17" s="33" t="s">
        <v>83</v>
      </c>
      <c r="B17" s="11" t="s">
        <v>88</v>
      </c>
      <c r="C17" t="s">
        <v>67</v>
      </c>
      <c r="D17" s="19" t="s">
        <v>68</v>
      </c>
      <c r="E17" s="2"/>
      <c r="F17" s="2"/>
      <c r="G17" s="2"/>
      <c r="H17" s="2"/>
    </row>
    <row r="18" spans="1:11" x14ac:dyDescent="0.2">
      <c r="A18" s="33" t="s">
        <v>83</v>
      </c>
      <c r="B18" s="11" t="s">
        <v>99</v>
      </c>
      <c r="C18" t="s">
        <v>8</v>
      </c>
      <c r="D18" s="27" t="s">
        <v>68</v>
      </c>
      <c r="E18" s="2"/>
      <c r="F18" s="2"/>
      <c r="G18" s="2"/>
      <c r="H18" s="2"/>
    </row>
    <row r="19" spans="1:11" x14ac:dyDescent="0.2">
      <c r="A19" s="33" t="s">
        <v>83</v>
      </c>
      <c r="B19" s="11" t="s">
        <v>88</v>
      </c>
      <c r="C19" s="12" t="s">
        <v>108</v>
      </c>
      <c r="D19" s="27" t="s">
        <v>68</v>
      </c>
      <c r="E19" s="2"/>
      <c r="F19" s="2"/>
      <c r="G19" s="2"/>
      <c r="H19" s="2"/>
    </row>
    <row r="20" spans="1:11" x14ac:dyDescent="0.2">
      <c r="A20" s="33" t="s">
        <v>83</v>
      </c>
      <c r="B20" s="11" t="s">
        <v>92</v>
      </c>
      <c r="C20" s="12" t="s">
        <v>109</v>
      </c>
      <c r="D20" s="2"/>
      <c r="E20" s="21"/>
      <c r="F20" s="2"/>
      <c r="G20" s="2"/>
      <c r="H20" s="2"/>
    </row>
    <row r="21" spans="1:11" x14ac:dyDescent="0.2">
      <c r="A21" s="33" t="s">
        <v>83</v>
      </c>
      <c r="B21" s="11" t="s">
        <v>99</v>
      </c>
      <c r="C21" t="s">
        <v>8</v>
      </c>
      <c r="D21" s="17"/>
      <c r="E21" s="2"/>
      <c r="F21" s="2"/>
      <c r="G21" s="2"/>
      <c r="H21" s="2"/>
    </row>
    <row r="22" spans="1:11" x14ac:dyDescent="0.2">
      <c r="A22" s="33" t="s">
        <v>83</v>
      </c>
      <c r="B22" s="11" t="s">
        <v>88</v>
      </c>
      <c r="C22" s="12" t="s">
        <v>108</v>
      </c>
      <c r="D22" s="17"/>
      <c r="E22" s="2"/>
      <c r="F22" s="2"/>
      <c r="G22" s="2"/>
      <c r="H22" s="2"/>
    </row>
    <row r="23" spans="1:11" x14ac:dyDescent="0.2">
      <c r="A23" s="33" t="s">
        <v>83</v>
      </c>
      <c r="B23" s="11" t="s">
        <v>93</v>
      </c>
      <c r="C23" s="25" t="s">
        <v>75</v>
      </c>
      <c r="D23" s="2"/>
      <c r="E23" s="2"/>
      <c r="F23" s="2"/>
      <c r="G23" s="34"/>
      <c r="H23" s="2"/>
    </row>
    <row r="24" spans="1:11" x14ac:dyDescent="0.2">
      <c r="A24" s="33" t="s">
        <v>83</v>
      </c>
      <c r="B24" s="11" t="s">
        <v>99</v>
      </c>
      <c r="C24" t="s">
        <v>8</v>
      </c>
      <c r="D24" s="17"/>
      <c r="E24" s="2"/>
      <c r="F24" s="2"/>
      <c r="G24" s="2"/>
      <c r="H24" s="2"/>
    </row>
    <row r="25" spans="1:11" x14ac:dyDescent="0.2">
      <c r="A25" s="33" t="s">
        <v>83</v>
      </c>
      <c r="B25" s="11" t="s">
        <v>94</v>
      </c>
      <c r="C25" s="12" t="s">
        <v>110</v>
      </c>
      <c r="D25" s="17"/>
      <c r="E25" s="2"/>
      <c r="F25" s="37"/>
      <c r="G25" s="2"/>
      <c r="H25" s="2"/>
    </row>
    <row r="26" spans="1:11" x14ac:dyDescent="0.2">
      <c r="A26" s="33" t="s">
        <v>83</v>
      </c>
      <c r="B26" s="11" t="s">
        <v>88</v>
      </c>
      <c r="C26" s="12" t="s">
        <v>108</v>
      </c>
      <c r="D26" s="17"/>
      <c r="E26" s="2"/>
      <c r="F26" s="2"/>
      <c r="G26" s="2"/>
      <c r="H26" s="2"/>
    </row>
    <row r="27" spans="1:11" x14ac:dyDescent="0.2">
      <c r="A27" s="33" t="s">
        <v>83</v>
      </c>
      <c r="B27" s="11" t="s">
        <v>99</v>
      </c>
      <c r="C27" t="s">
        <v>8</v>
      </c>
      <c r="D27" s="17"/>
      <c r="E27" s="2"/>
      <c r="F27" s="2"/>
      <c r="G27" s="2"/>
      <c r="H27" s="2"/>
    </row>
    <row r="28" spans="1:11" x14ac:dyDescent="0.2">
      <c r="A28" s="33" t="s">
        <v>83</v>
      </c>
      <c r="B28" s="11" t="s">
        <v>88</v>
      </c>
      <c r="C28" s="12" t="s">
        <v>108</v>
      </c>
      <c r="D28" s="17"/>
      <c r="E28" s="2"/>
      <c r="F28" s="2"/>
      <c r="G28" s="2"/>
      <c r="H28" s="2"/>
    </row>
    <row r="29" spans="1:11" x14ac:dyDescent="0.2">
      <c r="A29" s="33" t="s">
        <v>83</v>
      </c>
      <c r="B29" s="14" t="s">
        <v>95</v>
      </c>
      <c r="C29" t="s">
        <v>62</v>
      </c>
      <c r="D29" s="17"/>
      <c r="E29" s="2"/>
      <c r="F29" s="2"/>
      <c r="G29" s="2"/>
      <c r="H29" s="2"/>
    </row>
    <row r="30" spans="1:11" x14ac:dyDescent="0.2">
      <c r="A30" s="33" t="s">
        <v>83</v>
      </c>
      <c r="B30" s="11" t="s">
        <v>99</v>
      </c>
      <c r="C30" t="s">
        <v>8</v>
      </c>
      <c r="D30" s="17"/>
      <c r="E30" s="2"/>
      <c r="F30" s="2"/>
      <c r="G30" s="2"/>
      <c r="H30" s="2"/>
    </row>
    <row r="31" spans="1:11" x14ac:dyDescent="0.2">
      <c r="A31" s="33" t="s">
        <v>83</v>
      </c>
      <c r="B31" s="11" t="s">
        <v>92</v>
      </c>
      <c r="C31" s="12" t="s">
        <v>109</v>
      </c>
      <c r="D31" s="2"/>
      <c r="E31" s="21"/>
      <c r="F31" s="2"/>
      <c r="G31" s="2"/>
      <c r="H31" s="2"/>
      <c r="K31" s="2"/>
    </row>
    <row r="32" spans="1:11" x14ac:dyDescent="0.2">
      <c r="A32" s="33" t="s">
        <v>83</v>
      </c>
      <c r="B32" s="11" t="s">
        <v>93</v>
      </c>
      <c r="C32" s="25" t="s">
        <v>75</v>
      </c>
      <c r="D32" s="2"/>
      <c r="E32" s="2"/>
      <c r="F32" s="2"/>
      <c r="G32" s="29"/>
      <c r="H32" s="2"/>
      <c r="K32" s="2"/>
    </row>
    <row r="33" spans="1:9" x14ac:dyDescent="0.2">
      <c r="A33" s="33" t="s">
        <v>83</v>
      </c>
      <c r="B33" s="11" t="s">
        <v>105</v>
      </c>
      <c r="C33" s="12" t="s">
        <v>111</v>
      </c>
      <c r="D33" s="2"/>
      <c r="E33" s="2"/>
      <c r="F33" s="2"/>
      <c r="G33" s="2"/>
      <c r="H33" s="22"/>
    </row>
    <row r="34" spans="1:9" x14ac:dyDescent="0.2">
      <c r="A34" s="33" t="s">
        <v>83</v>
      </c>
      <c r="B34" s="11" t="s">
        <v>96</v>
      </c>
      <c r="C34" s="12" t="s">
        <v>112</v>
      </c>
      <c r="D34" s="2"/>
      <c r="E34" s="2"/>
      <c r="F34" s="2"/>
      <c r="G34" s="2"/>
      <c r="H34" s="22"/>
    </row>
    <row r="35" spans="1:9" x14ac:dyDescent="0.2">
      <c r="A35" s="33" t="s">
        <v>83</v>
      </c>
      <c r="B35" s="11" t="s">
        <v>97</v>
      </c>
      <c r="C35" s="12" t="s">
        <v>113</v>
      </c>
      <c r="D35" s="2"/>
      <c r="E35" s="2"/>
      <c r="F35" s="2"/>
      <c r="G35" s="2"/>
      <c r="H35" s="22"/>
    </row>
    <row r="36" spans="1:9" x14ac:dyDescent="0.2">
      <c r="A36" s="33" t="s">
        <v>83</v>
      </c>
      <c r="B36" s="11" t="s">
        <v>98</v>
      </c>
      <c r="C36" s="12" t="s">
        <v>114</v>
      </c>
      <c r="D36" s="2"/>
      <c r="E36" s="2"/>
      <c r="F36" s="2"/>
      <c r="G36" s="2"/>
      <c r="H36" s="22"/>
    </row>
    <row r="37" spans="1:9" x14ac:dyDescent="0.2">
      <c r="A37" s="33" t="s">
        <v>83</v>
      </c>
      <c r="B37" s="11" t="s">
        <v>88</v>
      </c>
      <c r="C37" t="s">
        <v>42</v>
      </c>
      <c r="D37" s="17"/>
      <c r="E37" s="2"/>
      <c r="F37" s="2"/>
      <c r="G37" s="2"/>
      <c r="H37" s="2"/>
    </row>
    <row r="38" spans="1:9" x14ac:dyDescent="0.2">
      <c r="A38" s="33" t="s">
        <v>83</v>
      </c>
      <c r="B38" s="11" t="s">
        <v>88</v>
      </c>
      <c r="C38" s="12" t="s">
        <v>115</v>
      </c>
      <c r="D38" s="17"/>
      <c r="E38" s="2"/>
      <c r="F38" s="2"/>
      <c r="G38" s="2"/>
      <c r="H38" s="2"/>
    </row>
    <row r="39" spans="1:9" x14ac:dyDescent="0.2">
      <c r="A39" s="33" t="s">
        <v>83</v>
      </c>
      <c r="B39" s="11" t="s">
        <v>88</v>
      </c>
      <c r="C39" s="12" t="s">
        <v>108</v>
      </c>
      <c r="D39" s="17"/>
      <c r="E39" s="2"/>
      <c r="F39" s="2"/>
      <c r="G39" s="2"/>
      <c r="H39" s="2"/>
    </row>
    <row r="40" spans="1:9" x14ac:dyDescent="0.2">
      <c r="A40" s="33" t="s">
        <v>83</v>
      </c>
      <c r="B40" s="11" t="s">
        <v>88</v>
      </c>
      <c r="C40" s="12" t="s">
        <v>108</v>
      </c>
      <c r="D40" s="20"/>
      <c r="E40" s="10"/>
      <c r="F40" s="10"/>
      <c r="G40" s="10"/>
      <c r="H40" s="9"/>
    </row>
    <row r="41" spans="1:9" x14ac:dyDescent="0.2">
      <c r="A41" s="33" t="s">
        <v>83</v>
      </c>
      <c r="B41" s="11" t="s">
        <v>92</v>
      </c>
      <c r="C41" s="15" t="s">
        <v>109</v>
      </c>
      <c r="D41" s="2"/>
      <c r="E41" s="23"/>
      <c r="F41" s="10"/>
      <c r="G41" s="10"/>
      <c r="H41" s="9"/>
    </row>
    <row r="42" spans="1:9" x14ac:dyDescent="0.2">
      <c r="A42" s="33" t="s">
        <v>83</v>
      </c>
      <c r="B42" s="14" t="s">
        <v>94</v>
      </c>
      <c r="C42" s="15" t="s">
        <v>110</v>
      </c>
      <c r="D42" s="2"/>
      <c r="E42" s="2"/>
      <c r="F42" s="16"/>
      <c r="G42" s="28"/>
      <c r="H42" s="9"/>
    </row>
    <row r="43" spans="1:9" x14ac:dyDescent="0.2">
      <c r="A43" s="33" t="s">
        <v>83</v>
      </c>
      <c r="B43" s="11" t="s">
        <v>88</v>
      </c>
      <c r="C43" s="15" t="s">
        <v>116</v>
      </c>
      <c r="D43" s="24"/>
      <c r="E43" s="10"/>
      <c r="F43" s="10"/>
      <c r="G43" s="10"/>
      <c r="H43" s="9"/>
    </row>
    <row r="44" spans="1:9" x14ac:dyDescent="0.2">
      <c r="A44" s="4"/>
      <c r="B44" s="4"/>
      <c r="C44" s="4"/>
      <c r="D44" s="5"/>
      <c r="E44" s="5"/>
      <c r="F44" s="5"/>
      <c r="G44" s="5"/>
      <c r="H44" s="5"/>
    </row>
    <row r="45" spans="1:9" x14ac:dyDescent="0.2">
      <c r="D45" s="2"/>
      <c r="E45" s="2"/>
      <c r="F45" s="2"/>
      <c r="G45" s="2"/>
      <c r="H45" s="2"/>
    </row>
    <row r="46" spans="1:9" s="44" customFormat="1" x14ac:dyDescent="0.2">
      <c r="A46" s="43">
        <v>45838</v>
      </c>
      <c r="B46" s="43"/>
      <c r="C46" s="44" t="s">
        <v>6</v>
      </c>
      <c r="D46" s="18">
        <f>+D7-SUM(D9:D44)</f>
        <v>0</v>
      </c>
      <c r="E46" s="18">
        <f>+E7-SUM(E9:E44)</f>
        <v>0</v>
      </c>
      <c r="F46" s="18">
        <f>+F7-SUM(F9:F44)</f>
        <v>0</v>
      </c>
      <c r="G46" s="18">
        <f>+G7-SUM(G9:G44)</f>
        <v>0</v>
      </c>
      <c r="H46" s="18">
        <f>+H7-SUM(H9:H44)</f>
        <v>0</v>
      </c>
      <c r="I46" s="18"/>
    </row>
    <row r="47" spans="1:9" x14ac:dyDescent="0.2">
      <c r="D47" s="2"/>
      <c r="E47" s="7"/>
      <c r="F47" s="7"/>
      <c r="G47" s="7"/>
      <c r="H47" s="2"/>
    </row>
    <row r="48" spans="1:9" x14ac:dyDescent="0.2">
      <c r="A48" s="26"/>
      <c r="D48" s="1"/>
    </row>
    <row r="49" spans="1:8" x14ac:dyDescent="0.2">
      <c r="A49" s="42" t="s">
        <v>107</v>
      </c>
      <c r="B49" s="38"/>
      <c r="C49" s="38"/>
      <c r="D49" s="38"/>
    </row>
    <row r="52" spans="1:8" ht="15" customHeight="1" x14ac:dyDescent="0.2">
      <c r="A52" s="51" t="s">
        <v>71</v>
      </c>
      <c r="B52" s="51"/>
      <c r="C52" s="51"/>
      <c r="D52" s="51"/>
      <c r="E52" s="51"/>
      <c r="F52" s="51"/>
      <c r="G52" s="51"/>
      <c r="H52" s="51"/>
    </row>
    <row r="53" spans="1:8" ht="14.25" customHeight="1" x14ac:dyDescent="0.2">
      <c r="A53" s="52" t="s">
        <v>72</v>
      </c>
      <c r="B53" s="52"/>
      <c r="C53" s="52"/>
      <c r="D53" s="52"/>
      <c r="E53" s="52"/>
      <c r="F53" s="52"/>
      <c r="G53" s="52"/>
      <c r="H53" s="52"/>
    </row>
    <row r="54" spans="1:8" ht="14.25" customHeight="1" x14ac:dyDescent="0.2">
      <c r="A54" s="52" t="s">
        <v>73</v>
      </c>
      <c r="B54" s="52"/>
      <c r="C54" s="52"/>
      <c r="D54" s="52"/>
      <c r="E54" s="52"/>
      <c r="F54" s="52"/>
      <c r="G54" s="52"/>
      <c r="H54" s="52"/>
    </row>
    <row r="55" spans="1:8" x14ac:dyDescent="0.2">
      <c r="E55" s="8"/>
    </row>
    <row r="56" spans="1:8" x14ac:dyDescent="0.2">
      <c r="E56" s="8"/>
    </row>
    <row r="57" spans="1:8" x14ac:dyDescent="0.2">
      <c r="E57" s="8"/>
    </row>
    <row r="58" spans="1:8" x14ac:dyDescent="0.2">
      <c r="E58" s="8"/>
    </row>
    <row r="59" spans="1:8" x14ac:dyDescent="0.2">
      <c r="E59" s="8"/>
    </row>
    <row r="60" spans="1:8" x14ac:dyDescent="0.2">
      <c r="E60" s="8"/>
    </row>
    <row r="61" spans="1:8" x14ac:dyDescent="0.2">
      <c r="E61" s="8"/>
    </row>
    <row r="62" spans="1:8" x14ac:dyDescent="0.2">
      <c r="E62" s="8"/>
    </row>
    <row r="63" spans="1:8" x14ac:dyDescent="0.2">
      <c r="D63" s="1"/>
      <c r="E63" s="8"/>
    </row>
    <row r="64" spans="1:8" x14ac:dyDescent="0.2">
      <c r="E64" s="8"/>
    </row>
    <row r="65" spans="4:5" x14ac:dyDescent="0.2">
      <c r="E65" s="8"/>
    </row>
    <row r="66" spans="4:5" x14ac:dyDescent="0.2">
      <c r="E66" s="8"/>
    </row>
    <row r="67" spans="4:5" x14ac:dyDescent="0.2">
      <c r="E67" s="8"/>
    </row>
    <row r="68" spans="4:5" x14ac:dyDescent="0.2">
      <c r="E68" s="8"/>
    </row>
    <row r="69" spans="4:5" x14ac:dyDescent="0.2">
      <c r="E69" s="8"/>
    </row>
    <row r="70" spans="4:5" x14ac:dyDescent="0.2">
      <c r="E70" s="8"/>
    </row>
    <row r="71" spans="4:5" x14ac:dyDescent="0.2">
      <c r="D71" s="1"/>
      <c r="E71" s="8"/>
    </row>
    <row r="72" spans="4:5" x14ac:dyDescent="0.2">
      <c r="E72" s="8"/>
    </row>
    <row r="73" spans="4:5" x14ac:dyDescent="0.2">
      <c r="E73" s="8"/>
    </row>
    <row r="74" spans="4:5" x14ac:dyDescent="0.2">
      <c r="E74" s="8"/>
    </row>
    <row r="75" spans="4:5" x14ac:dyDescent="0.2">
      <c r="D75" s="1"/>
      <c r="E75" s="8"/>
    </row>
    <row r="76" spans="4:5" x14ac:dyDescent="0.2">
      <c r="E76" s="8"/>
    </row>
    <row r="77" spans="4:5" x14ac:dyDescent="0.2">
      <c r="E77" s="8"/>
    </row>
    <row r="78" spans="4:5" x14ac:dyDescent="0.2">
      <c r="E78" s="8"/>
    </row>
    <row r="79" spans="4:5" x14ac:dyDescent="0.2">
      <c r="E79" s="8"/>
    </row>
    <row r="80" spans="4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</sheetData>
  <mergeCells count="3">
    <mergeCell ref="A52:H52"/>
    <mergeCell ref="A53:H53"/>
    <mergeCell ref="A54:H54"/>
  </mergeCells>
  <phoneticPr fontId="2" type="noConversion"/>
  <pageMargins left="0.5" right="0.5" top="1" bottom="1" header="0.5" footer="0.5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Aid Reconciliation</vt:lpstr>
      <vt:lpstr>Payment Schedule</vt:lpstr>
    </vt:vector>
  </TitlesOfParts>
  <Company>Questar III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charles.cowen</dc:creator>
  <cp:lastModifiedBy>Sarah Morrison</cp:lastModifiedBy>
  <cp:lastPrinted>2023-12-13T16:30:15Z</cp:lastPrinted>
  <dcterms:created xsi:type="dcterms:W3CDTF">2011-03-21T17:23:56Z</dcterms:created>
  <dcterms:modified xsi:type="dcterms:W3CDTF">2024-12-06T14:31:53Z</dcterms:modified>
</cp:coreProperties>
</file>